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0" yWindow="80" windowWidth="21800" windowHeight="78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28" i="1"/>
  <c r="H36" i="1"/>
  <c r="H37" i="1"/>
  <c r="H38" i="1"/>
  <c r="H29" i="1"/>
  <c r="F10" i="1"/>
  <c r="F6" i="1"/>
  <c r="F7" i="1"/>
  <c r="F8" i="1"/>
  <c r="F9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6" i="1"/>
  <c r="F37" i="1"/>
  <c r="F38" i="1"/>
  <c r="G38" i="1"/>
  <c r="G37" i="1"/>
  <c r="G35" i="1"/>
  <c r="G33" i="1"/>
  <c r="G3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0" i="1"/>
  <c r="G9" i="1"/>
  <c r="G8" i="1"/>
  <c r="G7" i="1"/>
  <c r="G6" i="1"/>
  <c r="F29" i="1"/>
  <c r="G11" i="1"/>
  <c r="G29" i="1"/>
  <c r="G36" i="1"/>
</calcChain>
</file>

<file path=xl/sharedStrings.xml><?xml version="1.0" encoding="utf-8"?>
<sst xmlns="http://schemas.openxmlformats.org/spreadsheetml/2006/main" count="63" uniqueCount="48">
  <si>
    <t>Weight Each (cwt)</t>
  </si>
  <si>
    <t>Unit</t>
  </si>
  <si>
    <t>Total Head or Units</t>
  </si>
  <si>
    <t>Price or Cost/Unit</t>
  </si>
  <si>
    <t>Total Value</t>
  </si>
  <si>
    <t>Value or Cost/Head</t>
  </si>
  <si>
    <t>Your Costs</t>
  </si>
  <si>
    <t>Steer Calves</t>
  </si>
  <si>
    <t>head</t>
  </si>
  <si>
    <t>Heifer Calves</t>
  </si>
  <si>
    <t>Yearling Heifers</t>
  </si>
  <si>
    <t>Cull Cows</t>
  </si>
  <si>
    <t>Cull Bulls</t>
  </si>
  <si>
    <t>Total RECEIPTS</t>
  </si>
  <si>
    <t>OPERATING COSTS</t>
  </si>
  <si>
    <t>Mineral Supplements</t>
  </si>
  <si>
    <t>lbs</t>
  </si>
  <si>
    <t>Alfalfa Hay (stock quality)</t>
  </si>
  <si>
    <t>Salt Supplement</t>
  </si>
  <si>
    <t>Pasture: Winter</t>
  </si>
  <si>
    <t>AUM</t>
  </si>
  <si>
    <t>Pasture: Summer</t>
  </si>
  <si>
    <t>Brand Inspection</t>
  </si>
  <si>
    <t>Marketing Order Promo (checkoff)</t>
  </si>
  <si>
    <t>Freight/trucking</t>
  </si>
  <si>
    <t xml:space="preserve">Marketing  </t>
  </si>
  <si>
    <t>Horse (shoes, Vet, Feed)</t>
  </si>
  <si>
    <t>month</t>
  </si>
  <si>
    <t>Yearling Bulls Purchased</t>
  </si>
  <si>
    <t>Veterinary Medicine</t>
  </si>
  <si>
    <t>$</t>
  </si>
  <si>
    <t>Vehicles (fuel, lube, repair)</t>
  </si>
  <si>
    <t>Equipment (repair)</t>
  </si>
  <si>
    <t>Interest on Operating Capital @ 6.75%</t>
  </si>
  <si>
    <t>Total OPERATING COSTS</t>
  </si>
  <si>
    <t>INCOME ABOVE OPERATING COSTS</t>
  </si>
  <si>
    <t>OWNERSHIP COSTS</t>
  </si>
  <si>
    <t>Cash Overhead:</t>
  </si>
  <si>
    <t>Taxes and Insurance</t>
  </si>
  <si>
    <t>Office</t>
  </si>
  <si>
    <t>Non-cash Overhead:</t>
  </si>
  <si>
    <t>Capital Recovery (Livestock, Equipment)</t>
  </si>
  <si>
    <t>Total OWNERSHIP COSTS</t>
  </si>
  <si>
    <t>Total COSTS</t>
  </si>
  <si>
    <t>Returns to Labor, Management, Investment</t>
  </si>
  <si>
    <t>Number of cows in your operation</t>
  </si>
  <si>
    <t>Do not enter data in the yellow highlighted section</t>
  </si>
  <si>
    <t>Cow Calf Budget - 300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</si>
</sst>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4" fontId="2" fillId="0" borderId="0" xfId="1" applyFont="1"/>
    <xf numFmtId="0" fontId="3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/>
    <xf numFmtId="44" fontId="2" fillId="2" borderId="0" xfId="1" applyFont="1" applyFill="1" applyAlignment="1">
      <alignment horizontal="right"/>
    </xf>
    <xf numFmtId="0" fontId="3" fillId="0" borderId="1" xfId="0" applyFont="1" applyBorder="1" applyAlignment="1" applyProtection="1">
      <alignment wrapText="1"/>
    </xf>
    <xf numFmtId="2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wrapText="1"/>
    </xf>
    <xf numFmtId="2" fontId="3" fillId="0" borderId="1" xfId="0" applyNumberFormat="1" applyFont="1" applyBorder="1" applyAlignment="1" applyProtection="1">
      <alignment horizontal="left" wrapText="1"/>
    </xf>
    <xf numFmtId="37" fontId="3" fillId="0" borderId="1" xfId="0" applyNumberFormat="1" applyFont="1" applyBorder="1" applyAlignment="1" applyProtection="1">
      <alignment horizontal="left" wrapText="1"/>
    </xf>
    <xf numFmtId="1" fontId="2" fillId="0" borderId="0" xfId="0" applyNumberFormat="1" applyFont="1" applyAlignment="1">
      <alignment horizontal="center"/>
    </xf>
    <xf numFmtId="0" fontId="6" fillId="0" borderId="0" xfId="0" applyFont="1"/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44" fontId="2" fillId="0" borderId="0" xfId="1" applyFont="1" applyFill="1" applyAlignment="1">
      <alignment horizontal="right"/>
    </xf>
    <xf numFmtId="44" fontId="3" fillId="2" borderId="1" xfId="1" applyFont="1" applyFill="1" applyBorder="1" applyAlignment="1">
      <alignment horizontal="right"/>
    </xf>
    <xf numFmtId="44" fontId="3" fillId="2" borderId="1" xfId="1" applyFont="1" applyFill="1" applyBorder="1"/>
    <xf numFmtId="44" fontId="3" fillId="2" borderId="1" xfId="0" applyNumberFormat="1" applyFont="1" applyFill="1" applyBorder="1"/>
    <xf numFmtId="44" fontId="3" fillId="2" borderId="2" xfId="1" applyFont="1" applyFill="1" applyBorder="1" applyAlignment="1">
      <alignment horizontal="right"/>
    </xf>
    <xf numFmtId="44" fontId="3" fillId="2" borderId="2" xfId="1" applyFont="1" applyFill="1" applyBorder="1"/>
    <xf numFmtId="44" fontId="2" fillId="2" borderId="0" xfId="1" applyFont="1" applyFill="1"/>
    <xf numFmtId="0" fontId="7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5" fillId="0" borderId="0" xfId="0" applyFont="1"/>
    <xf numFmtId="164" fontId="2" fillId="2" borderId="1" xfId="0" applyNumberFormat="1" applyFont="1" applyFill="1" applyBorder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3" zoomScale="67" zoomScaleNormal="67" zoomScalePageLayoutView="67" workbookViewId="0">
      <selection activeCell="N17" sqref="N17"/>
    </sheetView>
  </sheetViews>
  <sheetFormatPr baseColWidth="10" defaultColWidth="8.83203125" defaultRowHeight="15" x14ac:dyDescent="0"/>
  <cols>
    <col min="1" max="1" width="36" style="2" customWidth="1"/>
    <col min="2" max="2" width="8.83203125" style="3"/>
    <col min="3" max="3" width="7.5" style="4" customWidth="1"/>
    <col min="4" max="4" width="10.1640625" style="5" customWidth="1"/>
    <col min="5" max="5" width="12.5" style="6" customWidth="1"/>
    <col min="6" max="6" width="17.5" style="7" customWidth="1"/>
    <col min="7" max="7" width="12.83203125" style="2" customWidth="1"/>
    <col min="8" max="8" width="16.33203125" style="2" customWidth="1"/>
    <col min="9" max="16384" width="8.83203125" style="2"/>
  </cols>
  <sheetData>
    <row r="1" spans="1:8" ht="18">
      <c r="A1" s="29" t="s">
        <v>47</v>
      </c>
    </row>
    <row r="2" spans="1:8" ht="18">
      <c r="A2" s="29"/>
    </row>
    <row r="3" spans="1:8" s="47" customFormat="1" ht="16">
      <c r="A3" s="41" t="s">
        <v>46</v>
      </c>
      <c r="B3" s="42"/>
      <c r="C3" s="43"/>
      <c r="D3" s="44"/>
      <c r="E3" s="45"/>
      <c r="F3" s="46"/>
    </row>
    <row r="4" spans="1:8">
      <c r="A4" s="2" t="s">
        <v>45</v>
      </c>
      <c r="B4" s="28">
        <v>300</v>
      </c>
    </row>
    <row r="5" spans="1:8" s="1" customFormat="1" ht="45">
      <c r="A5" s="22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G5" s="22" t="s">
        <v>5</v>
      </c>
      <c r="H5" s="22"/>
    </row>
    <row r="6" spans="1:8">
      <c r="A6" s="2" t="s">
        <v>7</v>
      </c>
      <c r="B6" s="32">
        <v>6.38</v>
      </c>
      <c r="C6" s="4" t="s">
        <v>8</v>
      </c>
      <c r="D6" s="31">
        <v>131</v>
      </c>
      <c r="E6" s="30">
        <v>103.62</v>
      </c>
      <c r="F6" s="21">
        <f>PRODUCT(B6*D6*E6)</f>
        <v>86603.5236</v>
      </c>
      <c r="G6" s="40">
        <f>+F6/B4</f>
        <v>288.67841199999998</v>
      </c>
    </row>
    <row r="7" spans="1:8">
      <c r="A7" s="2" t="s">
        <v>9</v>
      </c>
      <c r="B7" s="32">
        <v>6.15</v>
      </c>
      <c r="C7" s="4" t="s">
        <v>8</v>
      </c>
      <c r="D7" s="31">
        <v>86</v>
      </c>
      <c r="E7" s="30">
        <v>92.29</v>
      </c>
      <c r="F7" s="21">
        <f>PRODUCT(B7*D7*E7)</f>
        <v>48812.181000000004</v>
      </c>
      <c r="G7" s="40">
        <f>+F7/B4</f>
        <v>162.70727000000002</v>
      </c>
    </row>
    <row r="8" spans="1:8">
      <c r="A8" s="2" t="s">
        <v>10</v>
      </c>
      <c r="B8" s="32">
        <v>8.25</v>
      </c>
      <c r="C8" s="4" t="s">
        <v>8</v>
      </c>
      <c r="D8" s="31">
        <v>15</v>
      </c>
      <c r="E8" s="30">
        <v>90.77</v>
      </c>
      <c r="F8" s="21">
        <f>PRODUCT(B8*D8*E8)</f>
        <v>11232.7875</v>
      </c>
      <c r="G8" s="40">
        <f>+F8/B4</f>
        <v>37.442625</v>
      </c>
    </row>
    <row r="9" spans="1:8">
      <c r="A9" s="2" t="s">
        <v>11</v>
      </c>
      <c r="B9" s="32">
        <v>12.5</v>
      </c>
      <c r="C9" s="4" t="s">
        <v>8</v>
      </c>
      <c r="D9" s="31">
        <v>27</v>
      </c>
      <c r="E9" s="30">
        <v>47</v>
      </c>
      <c r="F9" s="21">
        <f>PRODUCT(B9*D9*E9)</f>
        <v>15862.5</v>
      </c>
      <c r="G9" s="40">
        <f>+F9/B4</f>
        <v>52.875</v>
      </c>
    </row>
    <row r="10" spans="1:8">
      <c r="A10" s="2" t="s">
        <v>12</v>
      </c>
      <c r="B10" s="32">
        <v>18</v>
      </c>
      <c r="C10" s="4" t="s">
        <v>8</v>
      </c>
      <c r="D10" s="31">
        <v>4</v>
      </c>
      <c r="E10" s="30">
        <v>55.1</v>
      </c>
      <c r="F10" s="21">
        <f>PRODUCT(B10*D10*E10)</f>
        <v>3967.2000000000003</v>
      </c>
      <c r="G10" s="40">
        <f>+F10/B4</f>
        <v>13.224</v>
      </c>
    </row>
    <row r="11" spans="1:8" ht="16" thickBot="1">
      <c r="A11" s="14" t="s">
        <v>13</v>
      </c>
      <c r="B11" s="15"/>
      <c r="C11" s="16"/>
      <c r="D11" s="17"/>
      <c r="E11" s="18"/>
      <c r="F11" s="38">
        <f>SUM(F6:F10)</f>
        <v>166478.19210000001</v>
      </c>
      <c r="G11" s="39">
        <f>SUM(G6:G10)</f>
        <v>554.92730700000004</v>
      </c>
      <c r="H11" s="49">
        <f>SUM(H6:H10)</f>
        <v>0</v>
      </c>
    </row>
    <row r="12" spans="1:8" ht="17" thickTop="1" thickBot="1">
      <c r="A12" s="2" t="s">
        <v>14</v>
      </c>
      <c r="H12" s="14" t="s">
        <v>6</v>
      </c>
    </row>
    <row r="13" spans="1:8" ht="16" thickTop="1">
      <c r="A13" s="2" t="s">
        <v>15</v>
      </c>
      <c r="C13" s="4" t="s">
        <v>16</v>
      </c>
      <c r="D13" s="33">
        <v>12000</v>
      </c>
      <c r="E13" s="30">
        <v>0.39</v>
      </c>
      <c r="F13" s="21">
        <f t="shared" ref="F13:F26" si="0">PRODUCT(D13:E13)</f>
        <v>4680</v>
      </c>
      <c r="G13" s="40">
        <f>+F13/B4</f>
        <v>15.6</v>
      </c>
    </row>
    <row r="14" spans="1:8">
      <c r="A14" s="2" t="s">
        <v>17</v>
      </c>
      <c r="C14" s="4" t="s">
        <v>16</v>
      </c>
      <c r="D14" s="33">
        <v>300000</v>
      </c>
      <c r="E14" s="30">
        <v>0.1</v>
      </c>
      <c r="F14" s="21">
        <f t="shared" si="0"/>
        <v>30000</v>
      </c>
      <c r="G14" s="40">
        <f>+F14/B4</f>
        <v>100</v>
      </c>
    </row>
    <row r="15" spans="1:8">
      <c r="A15" s="2" t="s">
        <v>18</v>
      </c>
      <c r="C15" s="4" t="s">
        <v>16</v>
      </c>
      <c r="D15" s="33">
        <v>10000</v>
      </c>
      <c r="E15" s="30">
        <v>0.12</v>
      </c>
      <c r="F15" s="21">
        <f t="shared" si="0"/>
        <v>1200</v>
      </c>
      <c r="G15" s="40">
        <f>+F15/B4</f>
        <v>4</v>
      </c>
    </row>
    <row r="16" spans="1:8">
      <c r="A16" s="2" t="s">
        <v>19</v>
      </c>
      <c r="C16" s="4" t="s">
        <v>20</v>
      </c>
      <c r="D16" s="31">
        <v>300</v>
      </c>
      <c r="E16" s="30">
        <v>140</v>
      </c>
      <c r="F16" s="21">
        <f t="shared" si="0"/>
        <v>42000</v>
      </c>
      <c r="G16" s="40">
        <f>+F16/B4</f>
        <v>140</v>
      </c>
    </row>
    <row r="17" spans="1:8">
      <c r="A17" s="2" t="s">
        <v>21</v>
      </c>
      <c r="C17" s="4" t="s">
        <v>20</v>
      </c>
      <c r="D17" s="31">
        <v>300</v>
      </c>
      <c r="E17" s="30">
        <v>162</v>
      </c>
      <c r="F17" s="21">
        <f t="shared" si="0"/>
        <v>48600</v>
      </c>
      <c r="G17" s="40">
        <f>+F17/B4</f>
        <v>162</v>
      </c>
    </row>
    <row r="18" spans="1:8">
      <c r="A18" s="2" t="s">
        <v>22</v>
      </c>
      <c r="C18" s="4" t="s">
        <v>8</v>
      </c>
      <c r="D18" s="31">
        <v>300</v>
      </c>
      <c r="E18" s="30">
        <v>1.05</v>
      </c>
      <c r="F18" s="21">
        <f t="shared" si="0"/>
        <v>315</v>
      </c>
      <c r="G18" s="40">
        <f>+F18/B4</f>
        <v>1.05</v>
      </c>
    </row>
    <row r="19" spans="1:8">
      <c r="A19" s="2" t="s">
        <v>23</v>
      </c>
      <c r="C19" s="4" t="s">
        <v>8</v>
      </c>
      <c r="D19" s="31">
        <v>300</v>
      </c>
      <c r="E19" s="30">
        <v>1</v>
      </c>
      <c r="F19" s="21">
        <f t="shared" si="0"/>
        <v>300</v>
      </c>
      <c r="G19" s="40">
        <f>+F19/B4</f>
        <v>1</v>
      </c>
    </row>
    <row r="20" spans="1:8">
      <c r="A20" s="2" t="s">
        <v>24</v>
      </c>
      <c r="C20" s="4" t="s">
        <v>8</v>
      </c>
      <c r="D20" s="31">
        <v>300</v>
      </c>
      <c r="E20" s="30">
        <v>30</v>
      </c>
      <c r="F20" s="21">
        <f t="shared" si="0"/>
        <v>9000</v>
      </c>
      <c r="G20" s="40">
        <f>+F20/B4</f>
        <v>30</v>
      </c>
    </row>
    <row r="21" spans="1:8">
      <c r="A21" s="2" t="s">
        <v>25</v>
      </c>
      <c r="C21" s="4" t="s">
        <v>8</v>
      </c>
      <c r="D21" s="31">
        <v>300</v>
      </c>
      <c r="E21" s="30">
        <v>10.5</v>
      </c>
      <c r="F21" s="21">
        <f t="shared" si="0"/>
        <v>3150</v>
      </c>
      <c r="G21" s="40">
        <f>+F21/B4</f>
        <v>10.5</v>
      </c>
    </row>
    <row r="22" spans="1:8">
      <c r="A22" s="2" t="s">
        <v>26</v>
      </c>
      <c r="C22" s="4" t="s">
        <v>27</v>
      </c>
      <c r="D22" s="31">
        <v>12</v>
      </c>
      <c r="E22" s="30">
        <v>90</v>
      </c>
      <c r="F22" s="21">
        <f t="shared" si="0"/>
        <v>1080</v>
      </c>
      <c r="G22" s="40">
        <f>+F22/B4</f>
        <v>3.6</v>
      </c>
    </row>
    <row r="23" spans="1:8">
      <c r="A23" s="2" t="s">
        <v>28</v>
      </c>
      <c r="C23" s="4" t="s">
        <v>8</v>
      </c>
      <c r="D23" s="31">
        <v>4</v>
      </c>
      <c r="E23" s="30">
        <v>2058</v>
      </c>
      <c r="F23" s="21">
        <f t="shared" si="0"/>
        <v>8232</v>
      </c>
      <c r="G23" s="40">
        <f>+F23/B4</f>
        <v>27.44</v>
      </c>
    </row>
    <row r="24" spans="1:8">
      <c r="A24" s="2" t="s">
        <v>29</v>
      </c>
      <c r="C24" s="4" t="s">
        <v>30</v>
      </c>
      <c r="D24" s="33">
        <v>9000</v>
      </c>
      <c r="E24" s="30">
        <v>1</v>
      </c>
      <c r="F24" s="21">
        <f t="shared" si="0"/>
        <v>9000</v>
      </c>
      <c r="G24" s="40">
        <f>+F24/B4</f>
        <v>30</v>
      </c>
    </row>
    <row r="25" spans="1:8">
      <c r="A25" s="2" t="s">
        <v>31</v>
      </c>
      <c r="C25" s="4" t="s">
        <v>30</v>
      </c>
      <c r="D25" s="33">
        <v>9514</v>
      </c>
      <c r="E25" s="30">
        <v>1</v>
      </c>
      <c r="F25" s="21">
        <f t="shared" si="0"/>
        <v>9514</v>
      </c>
      <c r="G25" s="40">
        <f>+F25/B4</f>
        <v>31.713333333333335</v>
      </c>
    </row>
    <row r="26" spans="1:8">
      <c r="A26" s="2" t="s">
        <v>32</v>
      </c>
      <c r="C26" s="4" t="s">
        <v>30</v>
      </c>
      <c r="D26" s="31">
        <v>532</v>
      </c>
      <c r="E26" s="30">
        <v>1</v>
      </c>
      <c r="F26" s="21">
        <f t="shared" si="0"/>
        <v>532</v>
      </c>
      <c r="G26" s="40">
        <f>+F26/B4</f>
        <v>1.7733333333333334</v>
      </c>
    </row>
    <row r="27" spans="1:8">
      <c r="A27" s="2" t="s">
        <v>33</v>
      </c>
      <c r="C27" s="4" t="s">
        <v>30</v>
      </c>
      <c r="D27" s="33">
        <v>70893</v>
      </c>
      <c r="E27" s="30">
        <v>6.75</v>
      </c>
      <c r="F27" s="21">
        <f>+D27*(E27/100)</f>
        <v>4785.2775000000001</v>
      </c>
      <c r="G27" s="40">
        <f>+F27/B4</f>
        <v>15.950925</v>
      </c>
    </row>
    <row r="28" spans="1:8">
      <c r="A28" s="8" t="s">
        <v>34</v>
      </c>
      <c r="B28" s="9"/>
      <c r="C28" s="10"/>
      <c r="D28" s="11"/>
      <c r="E28" s="12"/>
      <c r="F28" s="35">
        <f>SUM(F13:F27)</f>
        <v>172388.2775</v>
      </c>
      <c r="G28" s="36">
        <f>+F28/B4</f>
        <v>574.6275916666666</v>
      </c>
      <c r="H28" s="48">
        <f>SUM(H13:H27)</f>
        <v>0</v>
      </c>
    </row>
    <row r="29" spans="1:8">
      <c r="A29" s="8" t="s">
        <v>35</v>
      </c>
      <c r="B29" s="9"/>
      <c r="C29" s="10"/>
      <c r="D29" s="11"/>
      <c r="E29" s="12"/>
      <c r="F29" s="35">
        <f>+F11-F28</f>
        <v>-5910.0853999999817</v>
      </c>
      <c r="G29" s="35">
        <f>+G11-G28</f>
        <v>-19.700284666666562</v>
      </c>
      <c r="H29" s="35">
        <f>+H11-H28</f>
        <v>0</v>
      </c>
    </row>
    <row r="30" spans="1:8">
      <c r="A30" s="2" t="s">
        <v>36</v>
      </c>
    </row>
    <row r="31" spans="1:8">
      <c r="A31" s="2" t="s">
        <v>37</v>
      </c>
    </row>
    <row r="32" spans="1:8">
      <c r="A32" s="2" t="s">
        <v>38</v>
      </c>
      <c r="F32" s="34">
        <v>2000</v>
      </c>
      <c r="G32" s="13">
        <f>+F32/B4</f>
        <v>6.666666666666667</v>
      </c>
    </row>
    <row r="33" spans="1:8">
      <c r="A33" s="2" t="s">
        <v>39</v>
      </c>
      <c r="F33" s="34">
        <v>3500</v>
      </c>
      <c r="G33" s="13">
        <f>+F33/B4</f>
        <v>11.666666666666666</v>
      </c>
    </row>
    <row r="34" spans="1:8">
      <c r="A34" s="2" t="s">
        <v>40</v>
      </c>
      <c r="F34" s="34"/>
      <c r="G34" s="13"/>
      <c r="H34" s="20"/>
    </row>
    <row r="35" spans="1:8">
      <c r="A35" s="2" t="s">
        <v>41</v>
      </c>
      <c r="F35" s="34">
        <v>22015</v>
      </c>
      <c r="G35" s="13">
        <f>+F35/B4</f>
        <v>73.38333333333334</v>
      </c>
      <c r="H35" s="19"/>
    </row>
    <row r="36" spans="1:8">
      <c r="A36" s="8" t="s">
        <v>42</v>
      </c>
      <c r="B36" s="9"/>
      <c r="C36" s="10"/>
      <c r="D36" s="11"/>
      <c r="E36" s="12"/>
      <c r="F36" s="35">
        <f>SUM(F32:F35)</f>
        <v>27515</v>
      </c>
      <c r="G36" s="36">
        <f>SUM(G32:G35)</f>
        <v>91.716666666666669</v>
      </c>
      <c r="H36" s="48">
        <f>SUM(H30:H35)</f>
        <v>0</v>
      </c>
    </row>
    <row r="37" spans="1:8">
      <c r="A37" s="8" t="s">
        <v>43</v>
      </c>
      <c r="B37" s="9"/>
      <c r="C37" s="10"/>
      <c r="D37" s="11"/>
      <c r="E37" s="12"/>
      <c r="F37" s="35">
        <f>+F28+F36</f>
        <v>199903.2775</v>
      </c>
      <c r="G37" s="37">
        <f>+F37/B4</f>
        <v>666.3442583333333</v>
      </c>
      <c r="H37" s="35">
        <f>+H28+H36</f>
        <v>0</v>
      </c>
    </row>
    <row r="38" spans="1:8" ht="16" thickBot="1">
      <c r="A38" s="14" t="s">
        <v>44</v>
      </c>
      <c r="B38" s="15"/>
      <c r="C38" s="16"/>
      <c r="D38" s="17"/>
      <c r="E38" s="18"/>
      <c r="F38" s="38">
        <f>+F11-F37</f>
        <v>-33425.085399999982</v>
      </c>
      <c r="G38" s="39">
        <f>+F38/B4</f>
        <v>-111.41695133333327</v>
      </c>
      <c r="H38" s="38">
        <f>+H11-H37</f>
        <v>0</v>
      </c>
    </row>
    <row r="39" spans="1:8" ht="16" thickTop="1"/>
  </sheetData>
  <sheetProtection selectLockedCells="1"/>
  <phoneticPr fontId="4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UCCE Shasta</dc:creator>
  <cp:lastModifiedBy>Maddison Easley</cp:lastModifiedBy>
  <cp:lastPrinted>2014-01-26T23:01:02Z</cp:lastPrinted>
  <dcterms:created xsi:type="dcterms:W3CDTF">2014-01-22T16:54:20Z</dcterms:created>
  <dcterms:modified xsi:type="dcterms:W3CDTF">2014-01-29T02:38:54Z</dcterms:modified>
</cp:coreProperties>
</file>